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nik\Desktop\"/>
    </mc:Choice>
  </mc:AlternateContent>
  <xr:revisionPtr revIDLastSave="0" documentId="13_ncr:1_{DCFB83AB-6004-4296-90A6-191983E82A99}" xr6:coauthVersionLast="47" xr6:coauthVersionMax="47" xr10:uidLastSave="{00000000-0000-0000-0000-000000000000}"/>
  <workbookProtection lockStructure="1"/>
  <bookViews>
    <workbookView xWindow="-120" yWindow="-120" windowWidth="29040" windowHeight="16440" xr2:uid="{00000000-000D-0000-FFFF-FFFF00000000}"/>
  </bookViews>
  <sheets>
    <sheet name="AD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C48" i="1"/>
  <c r="B13" i="1"/>
  <c r="B15" i="1" s="1"/>
  <c r="A21" i="1" l="1"/>
  <c r="B23" i="1"/>
  <c r="B29" i="1" s="1"/>
  <c r="B25" i="1" l="1"/>
  <c r="B31" i="1" s="1"/>
</calcChain>
</file>

<file path=xl/sharedStrings.xml><?xml version="1.0" encoding="utf-8"?>
<sst xmlns="http://schemas.openxmlformats.org/spreadsheetml/2006/main" count="70" uniqueCount="65">
  <si>
    <t>Vzdialenostné pásmo</t>
  </si>
  <si>
    <t>500 - 1999 km</t>
  </si>
  <si>
    <t>Typ cestovného</t>
  </si>
  <si>
    <t>Grant - cestovné</t>
  </si>
  <si>
    <t>Typ mobility</t>
  </si>
  <si>
    <t xml:space="preserve">Mobilita zamestnancov </t>
  </si>
  <si>
    <t>Prijímajúca krajina</t>
  </si>
  <si>
    <t>Česko</t>
  </si>
  <si>
    <t>Dátum začiatku programu mobility</t>
  </si>
  <si>
    <t>Dátum konca programu mobility</t>
  </si>
  <si>
    <t>Celkové trvanie</t>
  </si>
  <si>
    <t>Grant - individuálna podpora</t>
  </si>
  <si>
    <t>Grant - spolu</t>
  </si>
  <si>
    <t>100 - 499 km</t>
  </si>
  <si>
    <t>2000 - 2999 km</t>
  </si>
  <si>
    <t>3000 - 3999 km</t>
  </si>
  <si>
    <t>4000 - 7999 km</t>
  </si>
  <si>
    <t>&gt; 8000 km</t>
  </si>
  <si>
    <t>Belgicko</t>
  </si>
  <si>
    <t>Bulharsko</t>
  </si>
  <si>
    <t>Cyprus</t>
  </si>
  <si>
    <t>Dánsko</t>
  </si>
  <si>
    <t>Estónsko</t>
  </si>
  <si>
    <t>Fínsko</t>
  </si>
  <si>
    <t>Francúzsko</t>
  </si>
  <si>
    <t>Grécko</t>
  </si>
  <si>
    <t>Holandsko</t>
  </si>
  <si>
    <t>Chorvátsko</t>
  </si>
  <si>
    <t>Írsko</t>
  </si>
  <si>
    <t>Island</t>
  </si>
  <si>
    <t>Lichtenštajnsko</t>
  </si>
  <si>
    <t>Litva</t>
  </si>
  <si>
    <t>Lotyšsko</t>
  </si>
  <si>
    <t>Luxembursko</t>
  </si>
  <si>
    <t>Maďarsko</t>
  </si>
  <si>
    <t>Malta</t>
  </si>
  <si>
    <t>Nemecko</t>
  </si>
  <si>
    <t>Nórsko</t>
  </si>
  <si>
    <t>Poľsko</t>
  </si>
  <si>
    <t>Portugalsko</t>
  </si>
  <si>
    <t>Rakúsko</t>
  </si>
  <si>
    <t>Rumunsko</t>
  </si>
  <si>
    <t>Severné Macedónsko</t>
  </si>
  <si>
    <t>Slovinsko</t>
  </si>
  <si>
    <t>Srbsko</t>
  </si>
  <si>
    <t>Španielsko</t>
  </si>
  <si>
    <t>Švédsko</t>
  </si>
  <si>
    <t>Taliansko</t>
  </si>
  <si>
    <t>Turecko</t>
  </si>
  <si>
    <t>Grant - individuálna
podpora / deň (dni 1 až 14)</t>
  </si>
  <si>
    <t>Grant - individuálna
podpora / deň (od 15. dňa)</t>
  </si>
  <si>
    <t>Slovensko</t>
  </si>
  <si>
    <t>NESPRÁVNY ÚDAJ!</t>
  </si>
  <si>
    <t>Mobilita učiacich sa</t>
  </si>
  <si>
    <t>Áno</t>
  </si>
  <si>
    <t>Nie</t>
  </si>
  <si>
    <t>Typ mobility - Kurzy a odborná príprava?</t>
  </si>
  <si>
    <t>Grant - Poplatky za kurzy</t>
  </si>
  <si>
    <t>10 - 99 km</t>
  </si>
  <si>
    <t>Iné ako zelené cestovanie</t>
  </si>
  <si>
    <t>Zelené cestovanie</t>
  </si>
  <si>
    <t>Výzva 2026
KA121 + KA122
Vzdelávanie dospelých</t>
  </si>
  <si>
    <t>Kalkulačka pre výpočet grantu na mobilitu</t>
  </si>
  <si>
    <t>RS verzia v2026</t>
  </si>
  <si>
    <t>Erasmus+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</si>
</sst>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rlito"/>
      <family val="2"/>
      <charset val="238"/>
    </font>
    <font>
      <sz val="11"/>
      <color theme="1"/>
      <name val="Carlito"/>
      <family val="2"/>
      <charset val="238"/>
    </font>
    <font>
      <b/>
      <sz val="11"/>
      <name val="Carlito"/>
      <family val="2"/>
      <charset val="238"/>
    </font>
    <font>
      <b/>
      <sz val="48"/>
      <color rgb="FF18337F"/>
      <name val="Carlito"/>
      <charset val="238"/>
    </font>
    <font>
      <b/>
      <sz val="11"/>
      <color rgb="FF18337F"/>
      <name val="Carlito"/>
      <family val="2"/>
      <charset val="238"/>
    </font>
    <font>
      <b/>
      <sz val="16"/>
      <color theme="1"/>
      <name val="Carlito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/>
    </xf>
    <xf numFmtId="0" fontId="1" fillId="4" borderId="0" xfId="0" applyFont="1" applyFill="1" applyAlignment="1">
      <alignment horizontal="center" vertical="center"/>
    </xf>
    <xf numFmtId="164" fontId="1" fillId="5" borderId="0" xfId="0" applyNumberFormat="1" applyFont="1" applyFill="1" applyAlignment="1">
      <alignment horizontal="center" vertical="center" wrapText="1"/>
    </xf>
    <xf numFmtId="164" fontId="3" fillId="5" borderId="0" xfId="0" applyNumberFormat="1" applyFont="1" applyFill="1" applyAlignment="1">
      <alignment horizontal="center" vertical="center" wrapText="1"/>
    </xf>
    <xf numFmtId="14" fontId="2" fillId="2" borderId="0" xfId="0" applyNumberFormat="1" applyFont="1" applyFill="1" applyAlignment="1" applyProtection="1">
      <alignment horizontal="center" vertical="center" wrapText="1"/>
      <protection locked="0"/>
    </xf>
    <xf numFmtId="0" fontId="1" fillId="5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164" fontId="6" fillId="7" borderId="0" xfId="0" applyNumberFormat="1" applyFont="1" applyFill="1" applyAlignment="1">
      <alignment horizontal="center" vertical="center" wrapText="1"/>
    </xf>
  </cellXfs>
  <cellStyles count="1">
    <cellStyle name="Normálna" xfId="0" builtinId="0"/>
  </cellStyles>
  <dxfs count="6">
    <dxf>
      <font>
        <color theme="0" tint="-0.24994659260841701"/>
      </font>
    </dxf>
    <dxf>
      <font>
        <color rgb="FFC00000"/>
      </font>
      <fill>
        <patternFill patternType="none">
          <bgColor auto="1"/>
        </patternFill>
      </fill>
    </dxf>
    <dxf>
      <font>
        <color rgb="FFC00000"/>
      </font>
    </dxf>
    <dxf>
      <font>
        <color theme="0" tint="-0.24994659260841701"/>
      </font>
    </dxf>
    <dxf>
      <font>
        <color rgb="FFC00000"/>
      </font>
      <fill>
        <patternFill patternType="none">
          <bgColor auto="1"/>
        </patternFill>
      </fill>
    </dxf>
    <dxf>
      <font>
        <color rgb="FFC00000"/>
      </font>
    </dxf>
  </dxfs>
  <tableStyles count="0" defaultTableStyle="TableStyleMedium9" defaultPivotStyle="PivotStyleLight16"/>
  <colors>
    <mruColors>
      <color rgb="FF1833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L100"/>
  <sheetViews>
    <sheetView tabSelected="1" zoomScaleNormal="100" workbookViewId="0">
      <selection activeCell="B3" sqref="B3"/>
    </sheetView>
  </sheetViews>
  <sheetFormatPr defaultColWidth="0" defaultRowHeight="14.45" customHeight="1" zeroHeight="1"/>
  <cols>
    <col min="1" max="1" width="50.7109375" style="1" customWidth="1"/>
    <col min="2" max="2" width="35.7109375" style="1" customWidth="1"/>
    <col min="3" max="3" width="10.42578125" style="1" hidden="1" customWidth="1"/>
    <col min="4" max="4" width="16.42578125" style="1" hidden="1" customWidth="1"/>
    <col min="5" max="5" width="10.28515625" style="1" hidden="1" customWidth="1"/>
    <col min="6" max="6" width="7.5703125" style="1" hidden="1" customWidth="1"/>
    <col min="7" max="7" width="9.28515625" style="1" hidden="1" customWidth="1"/>
    <col min="8" max="8" width="10.5703125" style="1" hidden="1" customWidth="1"/>
    <col min="9" max="9" width="9.42578125" style="1" hidden="1" customWidth="1"/>
    <col min="10" max="10" width="9" style="1" hidden="1" customWidth="1"/>
    <col min="11" max="11" width="18.5703125" style="1" hidden="1" customWidth="1"/>
    <col min="12" max="12" width="6.28515625" style="1" hidden="1" customWidth="1"/>
    <col min="13" max="16384" width="8.85546875" style="1" hidden="1"/>
  </cols>
  <sheetData>
    <row r="1" spans="1:2" ht="15">
      <c r="A1" s="13" t="s">
        <v>62</v>
      </c>
      <c r="B1" s="13"/>
    </row>
    <row r="2" spans="1:2" ht="54.6" customHeight="1">
      <c r="A2" s="12" t="s">
        <v>64</v>
      </c>
      <c r="B2" s="14" t="s">
        <v>61</v>
      </c>
    </row>
    <row r="3" spans="1:2" ht="15" customHeight="1">
      <c r="A3" s="2" t="s">
        <v>0</v>
      </c>
      <c r="B3" s="3" t="s">
        <v>13</v>
      </c>
    </row>
    <row r="4" spans="1:2" s="4" customFormat="1" ht="1.5" customHeight="1"/>
    <row r="5" spans="1:2" ht="15" customHeight="1">
      <c r="A5" s="2" t="s">
        <v>2</v>
      </c>
      <c r="B5" s="3" t="s">
        <v>60</v>
      </c>
    </row>
    <row r="6" spans="1:2" s="4" customFormat="1" ht="1.5" customHeight="1"/>
    <row r="7" spans="1:2" ht="30" customHeight="1">
      <c r="A7" s="5" t="s">
        <v>3</v>
      </c>
      <c r="B7" s="6">
        <f>IF(B5=B47,VLOOKUP(B3,$B$39:$D$45,2,FALSE),VLOOKUP(B3,$B$39:$D$45,3,FALSE))</f>
        <v>285</v>
      </c>
    </row>
    <row r="8" spans="1:2" s="4" customFormat="1" ht="1.5" customHeight="1"/>
    <row r="9" spans="1:2" ht="15" customHeight="1">
      <c r="A9" s="2" t="s">
        <v>4</v>
      </c>
      <c r="B9" s="3" t="s">
        <v>5</v>
      </c>
    </row>
    <row r="10" spans="1:2" s="4" customFormat="1" ht="1.5" customHeight="1"/>
    <row r="11" spans="1:2" ht="15" customHeight="1">
      <c r="A11" s="2" t="s">
        <v>6</v>
      </c>
      <c r="B11" s="3" t="s">
        <v>7</v>
      </c>
    </row>
    <row r="12" spans="1:2" s="4" customFormat="1" ht="1.5" customHeight="1"/>
    <row r="13" spans="1:2" ht="30" customHeight="1">
      <c r="A13" s="11" t="s">
        <v>49</v>
      </c>
      <c r="B13" s="6">
        <f>IF(B9=B50,VLOOKUP(B11,B53:F85,2,FALSE),VLOOKUP(B11,B53:F85,3,FALSE))</f>
        <v>169</v>
      </c>
    </row>
    <row r="14" spans="1:2" s="4" customFormat="1" ht="1.5" customHeight="1"/>
    <row r="15" spans="1:2" ht="30" customHeight="1">
      <c r="A15" s="11" t="s">
        <v>50</v>
      </c>
      <c r="B15" s="7" t="str">
        <f>IF((B19-B17+B21+1)&lt;15,"nie je relevantné",ROUND(B13*0.7,0))</f>
        <v>nie je relevantné</v>
      </c>
    </row>
    <row r="16" spans="1:2" s="4" customFormat="1" ht="1.5" customHeight="1"/>
    <row r="17" spans="1:2" ht="15" customHeight="1">
      <c r="A17" s="2" t="s">
        <v>8</v>
      </c>
      <c r="B17" s="8">
        <v>46174</v>
      </c>
    </row>
    <row r="18" spans="1:2" s="4" customFormat="1" ht="1.5" customHeight="1"/>
    <row r="19" spans="1:2" ht="15" customHeight="1">
      <c r="A19" s="2" t="s">
        <v>9</v>
      </c>
      <c r="B19" s="8">
        <v>46178</v>
      </c>
    </row>
    <row r="20" spans="1:2" s="4" customFormat="1" ht="1.5" customHeight="1"/>
    <row r="21" spans="1:2" ht="15" customHeight="1">
      <c r="A21" s="2" t="str">
        <f>"Dni na cestu "&amp;C48</f>
        <v>Dni na cestu (0-6)</v>
      </c>
      <c r="B21" s="3">
        <v>0</v>
      </c>
    </row>
    <row r="22" spans="1:2" s="4" customFormat="1" ht="1.5" customHeight="1"/>
    <row r="23" spans="1:2" ht="30" customHeight="1">
      <c r="A23" s="5" t="s">
        <v>10</v>
      </c>
      <c r="B23" s="9">
        <f>IF(AND(C48="(0-2)",B21&gt;2),"NESPRÁVNE DNI
NA CESTU!",B19-B17+B21+1)</f>
        <v>5</v>
      </c>
    </row>
    <row r="24" spans="1:2" s="4" customFormat="1" ht="1.5" customHeight="1"/>
    <row r="25" spans="1:2" ht="30" customHeight="1">
      <c r="A25" s="5" t="s">
        <v>11</v>
      </c>
      <c r="B25" s="6">
        <f>IF(B13="NESPRÁVNY ÚDAJ!","NESPRÁVNE ÚDAJE!",IF(B23="NESPRÁVNE DNI
NA CESTU!","NESPRÁVNE DNI
NA CESTU!",IF(B23&lt;15,B23*B13,(14*B13)+((B23-14)*ROUND(0.7*B13,0)))))</f>
        <v>845</v>
      </c>
    </row>
    <row r="26" spans="1:2" s="4" customFormat="1" ht="1.5" customHeight="1"/>
    <row r="27" spans="1:2" ht="15" customHeight="1">
      <c r="A27" s="2" t="s">
        <v>56</v>
      </c>
      <c r="B27" s="3" t="s">
        <v>55</v>
      </c>
    </row>
    <row r="28" spans="1:2" s="4" customFormat="1" ht="1.5" customHeight="1"/>
    <row r="29" spans="1:2" ht="30" customHeight="1">
      <c r="A29" s="5" t="s">
        <v>57</v>
      </c>
      <c r="B29" s="7" t="str">
        <f>IF(OR(B9=B51,B27=B88),"-",IF((80*(B23-B21))&gt;800,800,80*(B23-B21)))</f>
        <v>-</v>
      </c>
    </row>
    <row r="30" spans="1:2" s="4" customFormat="1" ht="1.5" customHeight="1">
      <c r="A30" s="4" t="s">
        <v>63</v>
      </c>
    </row>
    <row r="31" spans="1:2" ht="30" customHeight="1">
      <c r="A31" s="10" t="s">
        <v>12</v>
      </c>
      <c r="B31" s="15">
        <f>IF(B25="NESPRÁVNE ÚDAJE!","NESPRÁVNE ÚDAJE!",IF(B7="ZELENÉ CESTOVNÉ PRE PÁSMO NEEXISTUJE!","ZELENÉ CESTOVNÉ PRE PÁSMO NEEXISTUJE!",IF(B23="NESPRÁVNE DNI
NA CESTU!","NESPRÁVNE DNI
NA CESTU!",B25+B7+IF(B29="-",0,B29))))</f>
        <v>1130</v>
      </c>
    </row>
    <row r="39" spans="2:4" ht="15" hidden="1">
      <c r="B39" s="1" t="s">
        <v>58</v>
      </c>
      <c r="C39" s="1">
        <v>56</v>
      </c>
      <c r="D39" s="1">
        <v>28</v>
      </c>
    </row>
    <row r="40" spans="2:4" ht="15" hidden="1">
      <c r="B40" s="1" t="s">
        <v>13</v>
      </c>
      <c r="C40" s="1">
        <v>285</v>
      </c>
      <c r="D40" s="1">
        <v>211</v>
      </c>
    </row>
    <row r="41" spans="2:4" ht="15" hidden="1">
      <c r="B41" s="1" t="s">
        <v>1</v>
      </c>
      <c r="C41" s="1">
        <v>417</v>
      </c>
      <c r="D41" s="1">
        <v>309</v>
      </c>
    </row>
    <row r="42" spans="2:4" ht="15" hidden="1">
      <c r="B42" s="1" t="s">
        <v>14</v>
      </c>
      <c r="C42" s="1">
        <v>535</v>
      </c>
      <c r="D42" s="1">
        <v>395</v>
      </c>
    </row>
    <row r="43" spans="2:4" ht="15" hidden="1">
      <c r="B43" s="1" t="s">
        <v>15</v>
      </c>
      <c r="C43" s="1">
        <v>785</v>
      </c>
      <c r="D43" s="1">
        <v>580</v>
      </c>
    </row>
    <row r="44" spans="2:4" ht="15" hidden="1">
      <c r="B44" s="1" t="s">
        <v>16</v>
      </c>
      <c r="C44" s="1">
        <v>1188</v>
      </c>
      <c r="D44" s="1">
        <v>1188</v>
      </c>
    </row>
    <row r="45" spans="2:4" ht="15" hidden="1">
      <c r="B45" s="1" t="s">
        <v>17</v>
      </c>
      <c r="C45" s="1">
        <v>1735</v>
      </c>
      <c r="D45" s="1">
        <v>1735</v>
      </c>
    </row>
    <row r="47" spans="2:4" ht="15" hidden="1">
      <c r="B47" s="1" t="s">
        <v>60</v>
      </c>
    </row>
    <row r="48" spans="2:4" ht="15" hidden="1">
      <c r="B48" s="1" t="s">
        <v>59</v>
      </c>
      <c r="C48" s="1" t="str">
        <f>IF(B5=B48,"(0-2)","(0-6)")</f>
        <v>(0-6)</v>
      </c>
    </row>
    <row r="50" spans="2:4" ht="15" hidden="1">
      <c r="B50" s="1" t="s">
        <v>5</v>
      </c>
    </row>
    <row r="51" spans="2:4" ht="15" hidden="1">
      <c r="B51" s="1" t="s">
        <v>53</v>
      </c>
    </row>
    <row r="53" spans="2:4" ht="15" hidden="1">
      <c r="B53" s="1" t="s">
        <v>18</v>
      </c>
      <c r="C53" s="1">
        <v>191</v>
      </c>
      <c r="D53" s="1">
        <v>127</v>
      </c>
    </row>
    <row r="54" spans="2:4" ht="15" hidden="1">
      <c r="B54" s="1" t="s">
        <v>19</v>
      </c>
      <c r="C54" s="1">
        <v>148</v>
      </c>
      <c r="D54" s="1">
        <v>93</v>
      </c>
    </row>
    <row r="55" spans="2:4" ht="15" hidden="1">
      <c r="B55" s="1" t="s">
        <v>20</v>
      </c>
      <c r="C55" s="1">
        <v>169</v>
      </c>
      <c r="D55" s="1">
        <v>110</v>
      </c>
    </row>
    <row r="56" spans="2:4" ht="15" hidden="1">
      <c r="B56" s="1" t="s">
        <v>7</v>
      </c>
      <c r="C56" s="1">
        <v>169</v>
      </c>
      <c r="D56" s="1">
        <v>110</v>
      </c>
    </row>
    <row r="57" spans="2:4" ht="15" hidden="1">
      <c r="B57" s="1" t="s">
        <v>21</v>
      </c>
      <c r="C57" s="1">
        <v>191</v>
      </c>
      <c r="D57" s="1">
        <v>127</v>
      </c>
    </row>
    <row r="58" spans="2:4" ht="15" hidden="1">
      <c r="B58" s="1" t="s">
        <v>22</v>
      </c>
      <c r="C58" s="1">
        <v>169</v>
      </c>
      <c r="D58" s="1">
        <v>110</v>
      </c>
    </row>
    <row r="59" spans="2:4" ht="15" hidden="1">
      <c r="B59" s="1" t="s">
        <v>23</v>
      </c>
      <c r="C59" s="1">
        <v>191</v>
      </c>
      <c r="D59" s="1">
        <v>127</v>
      </c>
    </row>
    <row r="60" spans="2:4" ht="15" hidden="1">
      <c r="B60" s="1" t="s">
        <v>24</v>
      </c>
      <c r="C60" s="1">
        <v>191</v>
      </c>
      <c r="D60" s="1">
        <v>127</v>
      </c>
    </row>
    <row r="61" spans="2:4" ht="15" hidden="1">
      <c r="B61" s="1" t="s">
        <v>25</v>
      </c>
      <c r="C61" s="1">
        <v>169</v>
      </c>
      <c r="D61" s="1">
        <v>110</v>
      </c>
    </row>
    <row r="62" spans="2:4" ht="15" hidden="1">
      <c r="B62" s="1" t="s">
        <v>26</v>
      </c>
      <c r="C62" s="1">
        <v>191</v>
      </c>
      <c r="D62" s="1">
        <v>127</v>
      </c>
    </row>
    <row r="63" spans="2:4" ht="15" hidden="1">
      <c r="B63" s="1" t="s">
        <v>27</v>
      </c>
      <c r="C63" s="1">
        <v>148</v>
      </c>
      <c r="D63" s="1">
        <v>93</v>
      </c>
    </row>
    <row r="64" spans="2:4" ht="15" hidden="1">
      <c r="B64" s="1" t="s">
        <v>29</v>
      </c>
      <c r="C64" s="1">
        <v>191</v>
      </c>
      <c r="D64" s="1">
        <v>127</v>
      </c>
    </row>
    <row r="65" spans="2:4" ht="15" hidden="1">
      <c r="B65" s="1" t="s">
        <v>28</v>
      </c>
      <c r="C65" s="1">
        <v>191</v>
      </c>
      <c r="D65" s="1">
        <v>127</v>
      </c>
    </row>
    <row r="66" spans="2:4" ht="15" hidden="1">
      <c r="B66" s="1" t="s">
        <v>30</v>
      </c>
      <c r="C66" s="1">
        <v>191</v>
      </c>
      <c r="D66" s="1">
        <v>127</v>
      </c>
    </row>
    <row r="67" spans="2:4" ht="15" hidden="1">
      <c r="B67" s="1" t="s">
        <v>31</v>
      </c>
      <c r="C67" s="1">
        <v>148</v>
      </c>
      <c r="D67" s="1">
        <v>93</v>
      </c>
    </row>
    <row r="68" spans="2:4" ht="15" hidden="1">
      <c r="B68" s="1" t="s">
        <v>32</v>
      </c>
      <c r="C68" s="1">
        <v>169</v>
      </c>
      <c r="D68" s="1">
        <v>110</v>
      </c>
    </row>
    <row r="69" spans="2:4" ht="15" hidden="1">
      <c r="B69" s="1" t="s">
        <v>33</v>
      </c>
      <c r="C69" s="1">
        <v>191</v>
      </c>
      <c r="D69" s="1">
        <v>127</v>
      </c>
    </row>
    <row r="70" spans="2:4" ht="15" hidden="1">
      <c r="B70" s="1" t="s">
        <v>34</v>
      </c>
      <c r="C70" s="1">
        <v>148</v>
      </c>
      <c r="D70" s="1">
        <v>93</v>
      </c>
    </row>
    <row r="71" spans="2:4" ht="15" hidden="1">
      <c r="B71" s="1" t="s">
        <v>35</v>
      </c>
      <c r="C71" s="1">
        <v>169</v>
      </c>
      <c r="D71" s="1">
        <v>110</v>
      </c>
    </row>
    <row r="72" spans="2:4" ht="15" hidden="1">
      <c r="B72" s="1" t="s">
        <v>36</v>
      </c>
      <c r="C72" s="1">
        <v>191</v>
      </c>
      <c r="D72" s="1">
        <v>127</v>
      </c>
    </row>
    <row r="73" spans="2:4" ht="15" hidden="1">
      <c r="B73" s="1" t="s">
        <v>37</v>
      </c>
      <c r="C73" s="1">
        <v>191</v>
      </c>
      <c r="D73" s="1">
        <v>127</v>
      </c>
    </row>
    <row r="74" spans="2:4" ht="15" hidden="1">
      <c r="B74" s="1" t="s">
        <v>38</v>
      </c>
      <c r="C74" s="1">
        <v>148</v>
      </c>
      <c r="D74" s="1">
        <v>93</v>
      </c>
    </row>
    <row r="75" spans="2:4" ht="15" hidden="1">
      <c r="B75" s="1" t="s">
        <v>39</v>
      </c>
      <c r="C75" s="1">
        <v>169</v>
      </c>
      <c r="D75" s="1">
        <v>110</v>
      </c>
    </row>
    <row r="76" spans="2:4" ht="15" hidden="1">
      <c r="B76" s="1" t="s">
        <v>40</v>
      </c>
      <c r="C76" s="1">
        <v>191</v>
      </c>
      <c r="D76" s="1">
        <v>127</v>
      </c>
    </row>
    <row r="77" spans="2:4" ht="15" hidden="1">
      <c r="B77" s="1" t="s">
        <v>41</v>
      </c>
      <c r="C77" s="1">
        <v>148</v>
      </c>
      <c r="D77" s="1">
        <v>93</v>
      </c>
    </row>
    <row r="78" spans="2:4" ht="15" hidden="1">
      <c r="B78" s="1" t="s">
        <v>42</v>
      </c>
      <c r="C78" s="1">
        <v>148</v>
      </c>
      <c r="D78" s="1">
        <v>93</v>
      </c>
    </row>
    <row r="79" spans="2:4" ht="15" hidden="1">
      <c r="B79" s="1" t="s">
        <v>51</v>
      </c>
      <c r="C79" s="1">
        <v>169</v>
      </c>
      <c r="D79" s="1" t="s">
        <v>52</v>
      </c>
    </row>
    <row r="80" spans="2:4" ht="15" hidden="1">
      <c r="B80" s="1" t="s">
        <v>43</v>
      </c>
      <c r="C80" s="1">
        <v>169</v>
      </c>
      <c r="D80" s="1">
        <v>110</v>
      </c>
    </row>
    <row r="81" spans="2:4" ht="15" hidden="1">
      <c r="B81" s="1" t="s">
        <v>44</v>
      </c>
      <c r="C81" s="1">
        <v>148</v>
      </c>
      <c r="D81" s="1">
        <v>93</v>
      </c>
    </row>
    <row r="82" spans="2:4" ht="15" hidden="1">
      <c r="B82" s="1" t="s">
        <v>45</v>
      </c>
      <c r="C82" s="1">
        <v>169</v>
      </c>
      <c r="D82" s="1">
        <v>110</v>
      </c>
    </row>
    <row r="83" spans="2:4" ht="15" hidden="1">
      <c r="B83" s="1" t="s">
        <v>46</v>
      </c>
      <c r="C83" s="1">
        <v>191</v>
      </c>
      <c r="D83" s="1">
        <v>127</v>
      </c>
    </row>
    <row r="84" spans="2:4" ht="15" hidden="1">
      <c r="B84" s="1" t="s">
        <v>47</v>
      </c>
      <c r="C84" s="1">
        <v>191</v>
      </c>
      <c r="D84" s="1">
        <v>127</v>
      </c>
    </row>
    <row r="85" spans="2:4" ht="15" hidden="1">
      <c r="B85" s="1" t="s">
        <v>48</v>
      </c>
      <c r="C85" s="1">
        <v>148</v>
      </c>
      <c r="D85" s="1">
        <v>93</v>
      </c>
    </row>
    <row r="87" spans="2:4" ht="14.45" hidden="1" customHeight="1">
      <c r="B87" s="1" t="s">
        <v>54</v>
      </c>
    </row>
    <row r="88" spans="2:4" ht="14.45" hidden="1" customHeight="1">
      <c r="B88" s="1" t="s">
        <v>55</v>
      </c>
    </row>
    <row r="97" s="1" customFormat="1" ht="14.45" hidden="1" customHeight="1"/>
    <row r="98" s="1" customFormat="1" ht="14.45" hidden="1" customHeight="1"/>
    <row r="99" s="1" customFormat="1" ht="14.45" hidden="1" customHeight="1"/>
    <row r="100" s="1" customFormat="1" ht="14.45" hidden="1" customHeight="1"/>
  </sheetData>
  <sheetProtection sheet="1" selectLockedCells="1"/>
  <mergeCells count="1">
    <mergeCell ref="A1:B1"/>
  </mergeCells>
  <conditionalFormatting sqref="B7 B31">
    <cfRule type="containsText" dxfId="5" priority="8" operator="containsText" text="ZELENÉ CESTOVNÉ">
      <formula>NOT(ISERROR(SEARCH("ZELENÉ CESTOVNÉ",B7)))</formula>
    </cfRule>
  </conditionalFormatting>
  <conditionalFormatting sqref="B13">
    <cfRule type="containsText" dxfId="4" priority="6" operator="containsText" text="NESPRÁVNY ÚDAJ!">
      <formula>NOT(ISERROR(SEARCH("NESPRÁVNY ÚDAJ!",B13)))</formula>
    </cfRule>
  </conditionalFormatting>
  <conditionalFormatting sqref="B15">
    <cfRule type="containsText" dxfId="3" priority="10" operator="containsText" text="nie je relevantné">
      <formula>NOT(ISERROR(SEARCH("nie je relevantné",B15)))</formula>
    </cfRule>
  </conditionalFormatting>
  <conditionalFormatting sqref="B23 B25 B31">
    <cfRule type="containsText" dxfId="2" priority="9" operator="containsText" text="NESPRÁVNE DNI">
      <formula>NOT(ISERROR(SEARCH("NESPRÁVNE DNI",B23)))</formula>
    </cfRule>
  </conditionalFormatting>
  <conditionalFormatting sqref="B25 B31">
    <cfRule type="containsText" dxfId="1" priority="7" operator="containsText" text="NESPRÁVNE ÚDAJE">
      <formula>NOT(ISERROR(SEARCH("NESPRÁVNE ÚDAJE",B25)))</formula>
    </cfRule>
  </conditionalFormatting>
  <conditionalFormatting sqref="B29">
    <cfRule type="containsText" dxfId="0" priority="1" operator="containsText" text="*-">
      <formula>NOT(ISERROR(SEARCH("*-",B29)))</formula>
    </cfRule>
  </conditionalFormatting>
  <dataValidations count="7">
    <dataValidation type="list" allowBlank="1" showInputMessage="1" showErrorMessage="1" sqref="B3" xr:uid="{00000000-0002-0000-0000-000000000000}">
      <formula1>$B$39:$B$45</formula1>
    </dataValidation>
    <dataValidation type="whole" allowBlank="1" showInputMessage="1" showErrorMessage="1" sqref="B21" xr:uid="{00000000-0002-0000-0000-000001000000}">
      <formula1>0</formula1>
      <formula2>6</formula2>
    </dataValidation>
    <dataValidation type="list" allowBlank="1" showInputMessage="1" showErrorMessage="1" sqref="B9" xr:uid="{00000000-0002-0000-0000-000004000000}">
      <formula1>$B$50:$B$51</formula1>
    </dataValidation>
    <dataValidation type="list" allowBlank="1" showInputMessage="1" showErrorMessage="1" sqref="B5" xr:uid="{00000000-0002-0000-0000-000005000000}">
      <formula1>$B$47:$B$48</formula1>
    </dataValidation>
    <dataValidation type="list" allowBlank="1" showInputMessage="1" showErrorMessage="1" sqref="B27" xr:uid="{00000000-0002-0000-0000-000006000000}">
      <formula1>$B$87:$B$88</formula1>
    </dataValidation>
    <dataValidation type="list" allowBlank="1" showInputMessage="1" showErrorMessage="1" sqref="B11" xr:uid="{00000000-0002-0000-0000-000003000000}">
      <formula1>$B$53:$B$85</formula1>
    </dataValidation>
    <dataValidation type="date" allowBlank="1" showInputMessage="1" showErrorMessage="1" sqref="B17 B19" xr:uid="{CD5281D3-F5D1-4200-8441-1A24E13A7F93}">
      <formula1>46174</formula1>
      <formula2>47483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ADU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Roman Staník</cp:lastModifiedBy>
  <dcterms:created xsi:type="dcterms:W3CDTF">2021-10-01T12:05:44Z</dcterms:created>
  <dcterms:modified xsi:type="dcterms:W3CDTF">2026-05-25T10:27:16Z</dcterms:modified>
</cp:coreProperties>
</file>